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7290" windowHeight="4365"/>
  </bookViews>
  <sheets>
    <sheet name="Present Value" sheetId="1" r:id="rId1"/>
    <sheet name="Car Loan" sheetId="2" r:id="rId2"/>
    <sheet name="IRR" sheetId="3" r:id="rId3"/>
  </sheets>
  <calcPr calcId="125725"/>
</workbook>
</file>

<file path=xl/calcChain.xml><?xml version="1.0" encoding="utf-8"?>
<calcChain xmlns="http://schemas.openxmlformats.org/spreadsheetml/2006/main">
  <c r="B7" i="2"/>
  <c r="E11" s="1"/>
  <c r="F11"/>
  <c r="B14"/>
  <c r="C11"/>
  <c r="C12"/>
  <c r="C13"/>
  <c r="C14" s="1"/>
  <c r="D11"/>
  <c r="E11" i="1"/>
  <c r="D11"/>
  <c r="C11"/>
  <c r="C7" i="3"/>
  <c r="B8"/>
  <c r="C8" s="1"/>
  <c r="G9" i="1"/>
  <c r="B27" s="1"/>
  <c r="C16"/>
  <c r="D16"/>
  <c r="E16"/>
  <c r="C24"/>
  <c r="D24"/>
  <c r="E24"/>
  <c r="C10"/>
  <c r="G10" s="1"/>
  <c r="D10"/>
  <c r="E10"/>
  <c r="C5"/>
  <c r="D4"/>
  <c r="B19" l="1"/>
  <c r="C25"/>
  <c r="C26"/>
  <c r="C27" s="1"/>
  <c r="D12" i="2"/>
  <c r="D13" s="1"/>
  <c r="D14"/>
  <c r="B9" i="3"/>
  <c r="G11" i="2"/>
  <c r="D25" i="1" l="1"/>
  <c r="D26" s="1"/>
  <c r="D27" s="1"/>
  <c r="B10" i="3"/>
  <c r="C9"/>
  <c r="C17" i="1"/>
  <c r="C18" s="1"/>
  <c r="C19"/>
  <c r="E27" i="2"/>
  <c r="E28" s="1"/>
  <c r="D26"/>
  <c r="F27"/>
  <c r="F28" s="1"/>
  <c r="G27"/>
  <c r="G28" s="1"/>
  <c r="E12"/>
  <c r="E13" s="1"/>
  <c r="E14" s="1"/>
  <c r="D19"/>
  <c r="D22"/>
  <c r="D23" s="1"/>
  <c r="D18"/>
  <c r="E25" i="1" l="1"/>
  <c r="E26" s="1"/>
  <c r="E27" s="1"/>
  <c r="F12" i="2"/>
  <c r="F13" s="1"/>
  <c r="F14" s="1"/>
  <c r="C10" i="3"/>
  <c r="B11"/>
  <c r="D29" i="2"/>
  <c r="D17" i="1"/>
  <c r="D18" s="1"/>
  <c r="D19"/>
  <c r="G12" i="2" l="1"/>
  <c r="G13" s="1"/>
  <c r="G14" s="1"/>
  <c r="E19" i="1"/>
  <c r="E17"/>
  <c r="E18" s="1"/>
  <c r="B12" i="3"/>
  <c r="C11"/>
  <c r="C12" l="1"/>
  <c r="B13"/>
  <c r="C13" l="1"/>
  <c r="B14"/>
  <c r="C14" l="1"/>
  <c r="B15"/>
  <c r="C15" l="1"/>
  <c r="B16"/>
  <c r="C16" l="1"/>
  <c r="B17"/>
  <c r="C17" l="1"/>
  <c r="B18"/>
  <c r="C18" l="1"/>
  <c r="B19"/>
  <c r="C19" l="1"/>
  <c r="B20"/>
  <c r="C20" l="1"/>
  <c r="B21"/>
  <c r="C21" s="1"/>
</calcChain>
</file>

<file path=xl/sharedStrings.xml><?xml version="1.0" encoding="utf-8"?>
<sst xmlns="http://schemas.openxmlformats.org/spreadsheetml/2006/main" count="42" uniqueCount="36">
  <si>
    <t>Balance</t>
  </si>
  <si>
    <t>Interest</t>
  </si>
  <si>
    <t>CF</t>
  </si>
  <si>
    <t>Principal repayment</t>
  </si>
  <si>
    <t>Loan Amount</t>
  </si>
  <si>
    <t>Interest Rate</t>
  </si>
  <si>
    <t>Payment</t>
  </si>
  <si>
    <t>Loan repayment</t>
  </si>
  <si>
    <t>Loan balance</t>
  </si>
  <si>
    <t>Sum of future payments</t>
  </si>
  <si>
    <t>PV of future payments</t>
  </si>
  <si>
    <t xml:space="preserve">Payments </t>
  </si>
  <si>
    <t>Rate</t>
  </si>
  <si>
    <t>NPV</t>
  </si>
  <si>
    <t xml:space="preserve">Discount Rate = </t>
  </si>
  <si>
    <t>Year</t>
  </si>
  <si>
    <t>Cash flow</t>
  </si>
  <si>
    <t>PV( Cash Flow )</t>
  </si>
  <si>
    <t>Discount Factor</t>
  </si>
  <si>
    <t>Present Value</t>
  </si>
  <si>
    <t>Buyer's Perspective</t>
  </si>
  <si>
    <t>Seller's Perspective</t>
  </si>
  <si>
    <t>Maturity of Loan (years)</t>
  </si>
  <si>
    <t>Loan Amortization Schedule</t>
  </si>
  <si>
    <t>Car Loan Example</t>
  </si>
  <si>
    <t xml:space="preserve">Year </t>
  </si>
  <si>
    <t>Early Repayment of Loan Example</t>
  </si>
  <si>
    <t>Current interest rate</t>
  </si>
  <si>
    <t>PV of future payments (as of year 2)</t>
  </si>
  <si>
    <t xml:space="preserve">  Net benefit of early repayment</t>
  </si>
  <si>
    <t>Refinancing of Loan</t>
  </si>
  <si>
    <t>Loan balance (to refinance)</t>
  </si>
  <si>
    <t xml:space="preserve">  Difference in payments</t>
  </si>
  <si>
    <t xml:space="preserve">  PV( savings )</t>
  </si>
  <si>
    <t>Capital withdrawn</t>
  </si>
  <si>
    <t>Cash flow withdrawn</t>
  </si>
</sst>
</file>

<file path=xl/styles.xml><?xml version="1.0" encoding="utf-8"?>
<styleSheet xmlns="http://schemas.openxmlformats.org/spreadsheetml/2006/main">
  <numFmts count="2">
    <numFmt numFmtId="164" formatCode="0.0"/>
    <numFmt numFmtId="167" formatCode="0.0%"/>
  </numFmts>
  <fonts count="4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0" applyNumberFormat="1"/>
    <xf numFmtId="2" fontId="0" fillId="0" borderId="0" xfId="0" applyNumberFormat="1"/>
    <xf numFmtId="0" fontId="0" fillId="0" borderId="1" xfId="0" applyBorder="1"/>
    <xf numFmtId="3" fontId="0" fillId="0" borderId="0" xfId="0" applyNumberFormat="1"/>
    <xf numFmtId="40" fontId="0" fillId="0" borderId="0" xfId="0" applyNumberFormat="1"/>
    <xf numFmtId="4" fontId="0" fillId="0" borderId="0" xfId="0" applyNumberFormat="1"/>
    <xf numFmtId="9" fontId="0" fillId="0" borderId="0" xfId="1" applyFont="1"/>
    <xf numFmtId="167" fontId="0" fillId="0" borderId="0" xfId="1" applyNumberFormat="1" applyFont="1"/>
    <xf numFmtId="0" fontId="0" fillId="0" borderId="0" xfId="0" applyAlignment="1">
      <alignment horizontal="right"/>
    </xf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Net Present Value</a:t>
            </a:r>
          </a:p>
        </c:rich>
      </c:tx>
      <c:layout>
        <c:manualLayout>
          <c:xMode val="edge"/>
          <c:yMode val="edge"/>
          <c:x val="0.35021169199072882"/>
          <c:y val="3.84615384615384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337574040690188"/>
          <c:y val="0.19230769230769232"/>
          <c:w val="0.83544475920679884"/>
          <c:h val="0.5423076923076922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IRR!$B$7:$B$21</c:f>
              <c:numCache>
                <c:formatCode>0%</c:formatCode>
                <c:ptCount val="15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6.0000000000000005E-2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9.9999999999999992E-2</c:v>
                </c:pt>
                <c:pt idx="9">
                  <c:v>0.10999999999999999</c:v>
                </c:pt>
                <c:pt idx="10">
                  <c:v>0.11999999999999998</c:v>
                </c:pt>
                <c:pt idx="11">
                  <c:v>0.12999999999999998</c:v>
                </c:pt>
                <c:pt idx="12">
                  <c:v>0.13999999999999999</c:v>
                </c:pt>
                <c:pt idx="13">
                  <c:v>0.15</c:v>
                </c:pt>
                <c:pt idx="14">
                  <c:v>0.16</c:v>
                </c:pt>
              </c:numCache>
            </c:numRef>
          </c:xVal>
          <c:yVal>
            <c:numRef>
              <c:f>IRR!$C$7:$C$21</c:f>
              <c:numCache>
                <c:formatCode>0.0</c:formatCode>
                <c:ptCount val="15"/>
                <c:pt idx="0">
                  <c:v>-4.9481101891874459</c:v>
                </c:pt>
                <c:pt idx="1">
                  <c:v>-3.0782545362750398</c:v>
                </c:pt>
                <c:pt idx="2">
                  <c:v>-1.6006529883408689</c:v>
                </c:pt>
                <c:pt idx="3">
                  <c:v>-0.48467459546179725</c:v>
                </c:pt>
                <c:pt idx="4">
                  <c:v>0.29798436876041023</c:v>
                </c:pt>
                <c:pt idx="5">
                  <c:v>0.77348831722491695</c:v>
                </c:pt>
                <c:pt idx="6">
                  <c:v>0.96603385888562343</c:v>
                </c:pt>
                <c:pt idx="7">
                  <c:v>0.89800645674307589</c:v>
                </c:pt>
                <c:pt idx="8">
                  <c:v>0.59012362543546715</c:v>
                </c:pt>
                <c:pt idx="9">
                  <c:v>6.1565919066936203E-2</c:v>
                </c:pt>
                <c:pt idx="10">
                  <c:v>-0.66990316534776184</c:v>
                </c:pt>
                <c:pt idx="11">
                  <c:v>-1.5878273552676205</c:v>
                </c:pt>
                <c:pt idx="12">
                  <c:v>-2.6769569271545492</c:v>
                </c:pt>
                <c:pt idx="13">
                  <c:v>-3.9231563637923728</c:v>
                </c:pt>
                <c:pt idx="14">
                  <c:v>-5.3133195999894269</c:v>
                </c:pt>
              </c:numCache>
            </c:numRef>
          </c:yVal>
        </c:ser>
        <c:ser>
          <c:idx val="1"/>
          <c:order val="1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IRR!$B$7:$B$21</c:f>
              <c:numCache>
                <c:formatCode>0%</c:formatCode>
                <c:ptCount val="15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6.0000000000000005E-2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9.9999999999999992E-2</c:v>
                </c:pt>
                <c:pt idx="9">
                  <c:v>0.10999999999999999</c:v>
                </c:pt>
                <c:pt idx="10">
                  <c:v>0.11999999999999998</c:v>
                </c:pt>
                <c:pt idx="11">
                  <c:v>0.12999999999999998</c:v>
                </c:pt>
                <c:pt idx="12">
                  <c:v>0.13999999999999999</c:v>
                </c:pt>
                <c:pt idx="13">
                  <c:v>0.15</c:v>
                </c:pt>
                <c:pt idx="14">
                  <c:v>0.16</c:v>
                </c:pt>
              </c:numCache>
            </c:numRef>
          </c:xVal>
          <c:yVal>
            <c:numRef>
              <c:f>IRR!$D$7:$D$21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</c:ser>
        <c:axId val="95355264"/>
        <c:axId val="95357952"/>
      </c:scatterChart>
      <c:valAx>
        <c:axId val="95355264"/>
        <c:scaling>
          <c:orientation val="minMax"/>
          <c:max val="0.16"/>
          <c:min val="0.02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Discount Rate</a:t>
                </a:r>
              </a:p>
            </c:rich>
          </c:tx>
          <c:layout>
            <c:manualLayout>
              <c:xMode val="edge"/>
              <c:yMode val="edge"/>
              <c:x val="0.42616121555498326"/>
              <c:y val="0.85384615384615381"/>
            </c:manualLayout>
          </c:layout>
          <c:spPr>
            <a:noFill/>
            <a:ln w="25400">
              <a:noFill/>
            </a:ln>
          </c:spPr>
        </c:title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357952"/>
        <c:crossesAt val="-6"/>
        <c:crossBetween val="midCat"/>
        <c:majorUnit val="0.04"/>
      </c:valAx>
      <c:valAx>
        <c:axId val="95357952"/>
        <c:scaling>
          <c:orientation val="minMax"/>
        </c:scaling>
        <c:axPos val="l"/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355264"/>
        <c:crosses val="autoZero"/>
        <c:crossBetween val="midCat"/>
        <c:majorUnit val="1"/>
        <c:minorUnit val="0.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7</xdr:row>
      <xdr:rowOff>114300</xdr:rowOff>
    </xdr:from>
    <xdr:to>
      <xdr:col>11</xdr:col>
      <xdr:colOff>514350</xdr:colOff>
      <xdr:row>23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workbookViewId="0">
      <selection activeCell="E27" sqref="E27"/>
    </sheetView>
  </sheetViews>
  <sheetFormatPr defaultRowHeight="12.75"/>
  <cols>
    <col min="1" max="1" width="20.85546875" customWidth="1"/>
  </cols>
  <sheetData>
    <row r="1" spans="1:7">
      <c r="A1" t="s">
        <v>14</v>
      </c>
      <c r="B1" s="7">
        <v>0.1</v>
      </c>
    </row>
    <row r="3" spans="1:7">
      <c r="A3" t="s">
        <v>15</v>
      </c>
      <c r="C3" s="3">
        <v>0</v>
      </c>
      <c r="D3" s="3">
        <v>1</v>
      </c>
    </row>
    <row r="4" spans="1:7">
      <c r="C4" s="1">
        <v>100</v>
      </c>
      <c r="D4" s="1">
        <f>C4*(1+B1)</f>
        <v>110.00000000000001</v>
      </c>
    </row>
    <row r="5" spans="1:7">
      <c r="C5" s="1">
        <f>D5/(1+B1)</f>
        <v>90.909090909090907</v>
      </c>
      <c r="D5" s="1">
        <v>100</v>
      </c>
    </row>
    <row r="6" spans="1:7">
      <c r="C6" s="1"/>
      <c r="D6" s="1"/>
    </row>
    <row r="8" spans="1:7">
      <c r="A8" t="s">
        <v>15</v>
      </c>
      <c r="C8" s="3">
        <v>1</v>
      </c>
      <c r="D8" s="3">
        <v>2</v>
      </c>
      <c r="E8" s="3">
        <v>3</v>
      </c>
      <c r="F8" s="3"/>
      <c r="G8" s="3" t="s">
        <v>19</v>
      </c>
    </row>
    <row r="9" spans="1:7">
      <c r="A9" t="s">
        <v>16</v>
      </c>
      <c r="C9">
        <v>80</v>
      </c>
      <c r="D9">
        <v>100</v>
      </c>
      <c r="E9">
        <v>120</v>
      </c>
      <c r="G9" s="2">
        <f>NPV(B1,C9:E9)</f>
        <v>245.52967693463557</v>
      </c>
    </row>
    <row r="10" spans="1:7">
      <c r="A10" t="s">
        <v>17</v>
      </c>
      <c r="C10" s="2">
        <f>C9/(1+$B$1)^C8</f>
        <v>72.72727272727272</v>
      </c>
      <c r="D10" s="2">
        <f>D9/(1+$B$1)^D8</f>
        <v>82.644628099173545</v>
      </c>
      <c r="E10" s="2">
        <f>E9/(1+$B$1)^E8</f>
        <v>90.15777610818931</v>
      </c>
      <c r="G10" s="2">
        <f>SUM(C10:E10)</f>
        <v>245.52967693463557</v>
      </c>
    </row>
    <row r="11" spans="1:7">
      <c r="A11" t="s">
        <v>18</v>
      </c>
      <c r="C11" s="2">
        <f>(1+$B$1)^C8</f>
        <v>1.1000000000000001</v>
      </c>
      <c r="D11" s="2">
        <f>(1+$B$1)^D8</f>
        <v>1.2100000000000002</v>
      </c>
      <c r="E11" s="2">
        <f>(1+$B$1)^E8</f>
        <v>1.3310000000000004</v>
      </c>
      <c r="G11" s="2"/>
    </row>
    <row r="12" spans="1:7">
      <c r="C12" s="2"/>
      <c r="D12" s="2"/>
      <c r="E12" s="2"/>
      <c r="G12" s="2"/>
    </row>
    <row r="13" spans="1:7">
      <c r="C13" s="2"/>
      <c r="D13" s="2"/>
      <c r="E13" s="2"/>
      <c r="G13" s="2"/>
    </row>
    <row r="14" spans="1:7">
      <c r="A14" s="10" t="s">
        <v>20</v>
      </c>
      <c r="G14" s="2"/>
    </row>
    <row r="15" spans="1:7">
      <c r="B15" s="3">
        <v>0</v>
      </c>
      <c r="C15" s="3">
        <v>1</v>
      </c>
      <c r="D15" s="3">
        <v>2</v>
      </c>
      <c r="E15" s="3">
        <v>3</v>
      </c>
      <c r="G15" s="2"/>
    </row>
    <row r="16" spans="1:7">
      <c r="A16" t="s">
        <v>2</v>
      </c>
      <c r="B16" s="2"/>
      <c r="C16" s="2">
        <f>C9</f>
        <v>80</v>
      </c>
      <c r="D16" s="2">
        <f>D9</f>
        <v>100</v>
      </c>
      <c r="E16" s="2">
        <f>E9</f>
        <v>120</v>
      </c>
      <c r="G16" s="2"/>
    </row>
    <row r="17" spans="1:7">
      <c r="A17" t="s">
        <v>1</v>
      </c>
      <c r="B17" s="2"/>
      <c r="C17" s="2">
        <f>-$B$1*B19</f>
        <v>-24.552967693463557</v>
      </c>
      <c r="D17" s="2">
        <f>-$B$1*C19</f>
        <v>-19.008264462809915</v>
      </c>
      <c r="E17" s="2">
        <f>-$B$1*D19</f>
        <v>-10.909090909090907</v>
      </c>
      <c r="G17" s="2"/>
    </row>
    <row r="18" spans="1:7">
      <c r="A18" t="s">
        <v>3</v>
      </c>
      <c r="C18" s="2">
        <f>-(C16+C17)</f>
        <v>-55.447032306536443</v>
      </c>
      <c r="D18" s="2">
        <f>-(D16+D17)</f>
        <v>-80.991735537190081</v>
      </c>
      <c r="E18" s="2">
        <f>-(E16+E17)</f>
        <v>-109.09090909090909</v>
      </c>
      <c r="G18" s="2"/>
    </row>
    <row r="19" spans="1:7">
      <c r="A19" t="s">
        <v>0</v>
      </c>
      <c r="B19" s="2">
        <f>B27</f>
        <v>245.52967693463557</v>
      </c>
      <c r="C19" s="2">
        <f>B19+C18</f>
        <v>190.08264462809913</v>
      </c>
      <c r="D19" s="2">
        <f>C19+D18</f>
        <v>109.09090909090905</v>
      </c>
      <c r="E19" s="2">
        <f>D19+E18</f>
        <v>0</v>
      </c>
      <c r="G19" s="2"/>
    </row>
    <row r="20" spans="1:7">
      <c r="B20" s="2"/>
      <c r="C20" s="2"/>
      <c r="D20" s="2"/>
      <c r="E20" s="2"/>
      <c r="G20" s="2"/>
    </row>
    <row r="21" spans="1:7">
      <c r="B21" s="2"/>
      <c r="C21" s="2"/>
      <c r="D21" s="2"/>
      <c r="E21" s="2"/>
      <c r="G21" s="2"/>
    </row>
    <row r="22" spans="1:7">
      <c r="A22" s="10" t="s">
        <v>21</v>
      </c>
    </row>
    <row r="23" spans="1:7">
      <c r="B23" s="3">
        <v>0</v>
      </c>
      <c r="C23" s="3">
        <v>1</v>
      </c>
      <c r="D23" s="3">
        <v>2</v>
      </c>
      <c r="E23" s="3">
        <v>3</v>
      </c>
    </row>
    <row r="24" spans="1:7">
      <c r="A24" t="s">
        <v>35</v>
      </c>
      <c r="B24" s="2"/>
      <c r="C24" s="2">
        <f>-C9</f>
        <v>-80</v>
      </c>
      <c r="D24" s="2">
        <f>-D9</f>
        <v>-100</v>
      </c>
      <c r="E24" s="2">
        <f>-E9</f>
        <v>-120</v>
      </c>
    </row>
    <row r="25" spans="1:7">
      <c r="A25" t="s">
        <v>1</v>
      </c>
      <c r="B25" s="2"/>
      <c r="C25" s="2">
        <f>$B$1*B27</f>
        <v>24.552967693463557</v>
      </c>
      <c r="D25" s="2">
        <f>$B$1*C27</f>
        <v>19.008264462809915</v>
      </c>
      <c r="E25" s="2">
        <f>$B$1*D27</f>
        <v>10.909090909090907</v>
      </c>
    </row>
    <row r="26" spans="1:7">
      <c r="A26" t="s">
        <v>34</v>
      </c>
      <c r="B26" s="2"/>
      <c r="C26" s="2">
        <f>-(C24+C25)</f>
        <v>55.447032306536443</v>
      </c>
      <c r="D26" s="2">
        <f>-(D24+D25)</f>
        <v>80.991735537190081</v>
      </c>
      <c r="E26" s="2">
        <f>-(E24+E25)</f>
        <v>109.09090909090909</v>
      </c>
    </row>
    <row r="27" spans="1:7">
      <c r="A27" t="s">
        <v>0</v>
      </c>
      <c r="B27" s="2">
        <f>G9</f>
        <v>245.52967693463557</v>
      </c>
      <c r="C27" s="2">
        <f>B27-C26</f>
        <v>190.08264462809913</v>
      </c>
      <c r="D27" s="2">
        <f>C27-D26</f>
        <v>109.09090909090905</v>
      </c>
      <c r="E27" s="2">
        <f>D27-E26</f>
        <v>0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activeCell="D30" sqref="D30"/>
    </sheetView>
  </sheetViews>
  <sheetFormatPr defaultRowHeight="12.75"/>
  <cols>
    <col min="1" max="1" width="23.5703125" customWidth="1"/>
    <col min="2" max="2" width="10.7109375" bestFit="1" customWidth="1"/>
    <col min="3" max="7" width="10.7109375" customWidth="1"/>
  </cols>
  <sheetData>
    <row r="1" spans="1:7">
      <c r="A1" s="10" t="s">
        <v>24</v>
      </c>
    </row>
    <row r="3" spans="1:7">
      <c r="A3" t="s">
        <v>4</v>
      </c>
      <c r="B3" s="4">
        <v>50000</v>
      </c>
    </row>
    <row r="4" spans="1:7">
      <c r="A4" t="s">
        <v>22</v>
      </c>
      <c r="B4">
        <v>5</v>
      </c>
    </row>
    <row r="5" spans="1:7">
      <c r="A5" t="s">
        <v>5</v>
      </c>
      <c r="B5" s="8">
        <v>0.08</v>
      </c>
    </row>
    <row r="7" spans="1:7">
      <c r="A7" t="s">
        <v>6</v>
      </c>
      <c r="B7" s="5">
        <f>PMT(B5,B4,-B3)</f>
        <v>12522.822728341824</v>
      </c>
    </row>
    <row r="8" spans="1:7">
      <c r="B8" s="5"/>
    </row>
    <row r="9" spans="1:7">
      <c r="A9" s="10" t="s">
        <v>23</v>
      </c>
    </row>
    <row r="10" spans="1:7">
      <c r="A10" s="3" t="s">
        <v>25</v>
      </c>
      <c r="B10" s="3">
        <v>0</v>
      </c>
      <c r="C10" s="3">
        <v>1</v>
      </c>
      <c r="D10" s="3">
        <v>2</v>
      </c>
      <c r="E10" s="3">
        <v>3</v>
      </c>
      <c r="F10" s="3">
        <v>4</v>
      </c>
      <c r="G10" s="3">
        <v>5</v>
      </c>
    </row>
    <row r="11" spans="1:7">
      <c r="A11" t="s">
        <v>6</v>
      </c>
      <c r="B11" s="6"/>
      <c r="C11" s="6">
        <f>$B$7</f>
        <v>12522.822728341824</v>
      </c>
      <c r="D11" s="6">
        <f>$B$7</f>
        <v>12522.822728341824</v>
      </c>
      <c r="E11" s="6">
        <f>$B$7</f>
        <v>12522.822728341824</v>
      </c>
      <c r="F11" s="6">
        <f>$B$7</f>
        <v>12522.822728341824</v>
      </c>
      <c r="G11" s="6">
        <f>$B$7</f>
        <v>12522.822728341824</v>
      </c>
    </row>
    <row r="12" spans="1:7">
      <c r="A12" t="s">
        <v>1</v>
      </c>
      <c r="B12" s="6"/>
      <c r="C12" s="6">
        <f>$B$5*B14</f>
        <v>4000</v>
      </c>
      <c r="D12" s="6">
        <f>$B$5*C14</f>
        <v>3318.1741817326542</v>
      </c>
      <c r="E12" s="6">
        <f>$B$5*D14</f>
        <v>2581.8022980039204</v>
      </c>
      <c r="F12" s="6">
        <f>$B$5*E14</f>
        <v>1786.5206635768884</v>
      </c>
      <c r="G12" s="6">
        <f>$B$5*F14</f>
        <v>927.6164983956935</v>
      </c>
    </row>
    <row r="13" spans="1:7">
      <c r="A13" t="s">
        <v>7</v>
      </c>
      <c r="B13" s="6"/>
      <c r="C13" s="6">
        <f>C11-C12</f>
        <v>8522.8227283418237</v>
      </c>
      <c r="D13" s="6">
        <f>D11-D12</f>
        <v>9204.648546609169</v>
      </c>
      <c r="E13" s="6">
        <f>E11-E12</f>
        <v>9941.0204303379032</v>
      </c>
      <c r="F13" s="6">
        <f>F11-F12</f>
        <v>10736.302064764935</v>
      </c>
      <c r="G13" s="6">
        <f>G11-G12</f>
        <v>11595.20622994613</v>
      </c>
    </row>
    <row r="14" spans="1:7">
      <c r="A14" t="s">
        <v>8</v>
      </c>
      <c r="B14" s="6">
        <f>B3</f>
        <v>50000</v>
      </c>
      <c r="C14" s="6">
        <f>B14-C13</f>
        <v>41477.177271658176</v>
      </c>
      <c r="D14" s="6">
        <f>C14-D13</f>
        <v>32272.528725049007</v>
      </c>
      <c r="E14" s="6">
        <f>D14-E13</f>
        <v>22331.508294711104</v>
      </c>
      <c r="F14" s="6">
        <f>E14-F13</f>
        <v>11595.206229946169</v>
      </c>
      <c r="G14" s="6">
        <f>F14-G13</f>
        <v>3.8198777474462986E-11</v>
      </c>
    </row>
    <row r="15" spans="1:7">
      <c r="B15" s="6"/>
      <c r="C15" s="6"/>
      <c r="D15" s="6"/>
      <c r="E15" s="6"/>
      <c r="F15" s="6"/>
      <c r="G15" s="6"/>
    </row>
    <row r="16" spans="1:7">
      <c r="A16" s="10" t="s">
        <v>26</v>
      </c>
      <c r="B16" s="6"/>
      <c r="C16" s="6"/>
      <c r="D16" s="6"/>
      <c r="E16" s="6"/>
      <c r="F16" s="6"/>
      <c r="G16" s="6"/>
    </row>
    <row r="17" spans="1:7">
      <c r="A17" s="3" t="s">
        <v>25</v>
      </c>
      <c r="B17" s="3">
        <v>0</v>
      </c>
      <c r="C17" s="3">
        <v>1</v>
      </c>
      <c r="D17" s="3">
        <v>2</v>
      </c>
      <c r="E17" s="3">
        <v>3</v>
      </c>
      <c r="F17" s="3">
        <v>4</v>
      </c>
      <c r="G17" s="3">
        <v>5</v>
      </c>
    </row>
    <row r="18" spans="1:7">
      <c r="A18" t="s">
        <v>9</v>
      </c>
      <c r="B18" s="6"/>
      <c r="C18" s="6"/>
      <c r="D18" s="6">
        <f>SUM(E11:G11)</f>
        <v>37568.468185025471</v>
      </c>
      <c r="E18" s="6"/>
      <c r="F18" s="6"/>
      <c r="G18" s="6"/>
    </row>
    <row r="19" spans="1:7">
      <c r="A19" t="s">
        <v>10</v>
      </c>
      <c r="B19" s="6"/>
      <c r="C19" s="6"/>
      <c r="D19" s="6">
        <f>NPV(B5,E11:G11)</f>
        <v>32272.528725048975</v>
      </c>
      <c r="E19" s="6"/>
      <c r="F19" s="6"/>
      <c r="G19" s="6"/>
    </row>
    <row r="20" spans="1:7">
      <c r="B20" s="6"/>
      <c r="C20" s="6"/>
      <c r="D20" s="6"/>
      <c r="E20" s="6"/>
      <c r="F20" s="6"/>
      <c r="G20" s="6"/>
    </row>
    <row r="21" spans="1:7">
      <c r="A21" t="s">
        <v>27</v>
      </c>
      <c r="B21" s="8">
        <v>0.06</v>
      </c>
      <c r="D21" s="6"/>
    </row>
    <row r="22" spans="1:7">
      <c r="A22" t="s">
        <v>28</v>
      </c>
      <c r="D22" s="6">
        <f>NPV(B21,E11:G11)</f>
        <v>33473.654793847454</v>
      </c>
    </row>
    <row r="23" spans="1:7">
      <c r="A23" t="s">
        <v>29</v>
      </c>
      <c r="D23" s="5">
        <f>D22-D14</f>
        <v>1201.1260687984468</v>
      </c>
    </row>
    <row r="24" spans="1:7">
      <c r="D24" s="5"/>
    </row>
    <row r="25" spans="1:7">
      <c r="A25" s="10" t="s">
        <v>30</v>
      </c>
      <c r="D25" s="6"/>
    </row>
    <row r="26" spans="1:7">
      <c r="A26" t="s">
        <v>31</v>
      </c>
      <c r="D26" s="6">
        <f>D14</f>
        <v>32272.528725049007</v>
      </c>
    </row>
    <row r="27" spans="1:7">
      <c r="A27" t="s">
        <v>11</v>
      </c>
      <c r="E27" s="6">
        <f>-PMT($B$21,$E$10,$D$14)</f>
        <v>12073.469679605767</v>
      </c>
      <c r="F27" s="6">
        <f>-PMT($B$21,$E$10,$D$14)</f>
        <v>12073.469679605767</v>
      </c>
      <c r="G27" s="6">
        <f>-PMT($B$21,$E$10,$D$14)</f>
        <v>12073.469679605767</v>
      </c>
    </row>
    <row r="28" spans="1:7">
      <c r="A28" t="s">
        <v>32</v>
      </c>
      <c r="D28" s="6"/>
      <c r="E28" s="6">
        <f>E11-E27</f>
        <v>449.35304873605673</v>
      </c>
      <c r="F28" s="6">
        <f>F11-F27</f>
        <v>449.35304873605673</v>
      </c>
      <c r="G28" s="6">
        <f>G11-G27</f>
        <v>449.35304873605673</v>
      </c>
    </row>
    <row r="29" spans="1:7">
      <c r="A29" t="s">
        <v>33</v>
      </c>
      <c r="D29" s="6">
        <f>NPV(B21,E28:G28)</f>
        <v>1201.1260687984964</v>
      </c>
      <c r="E29" s="6"/>
      <c r="F29" s="6"/>
      <c r="G29" s="6"/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F21"/>
  <sheetViews>
    <sheetView workbookViewId="0"/>
  </sheetViews>
  <sheetFormatPr defaultRowHeight="12.75"/>
  <sheetData>
    <row r="2" spans="2:6">
      <c r="B2">
        <v>0</v>
      </c>
      <c r="C2">
        <v>1</v>
      </c>
      <c r="D2">
        <v>2</v>
      </c>
      <c r="E2">
        <v>3</v>
      </c>
      <c r="F2">
        <v>4</v>
      </c>
    </row>
    <row r="3" spans="2:6">
      <c r="B3">
        <v>-460</v>
      </c>
      <c r="C3">
        <v>350</v>
      </c>
      <c r="D3">
        <v>350</v>
      </c>
      <c r="E3">
        <v>350</v>
      </c>
      <c r="F3">
        <v>-600</v>
      </c>
    </row>
    <row r="6" spans="2:6">
      <c r="B6" s="9" t="s">
        <v>12</v>
      </c>
      <c r="C6" s="9" t="s">
        <v>13</v>
      </c>
    </row>
    <row r="7" spans="2:6">
      <c r="B7" s="7">
        <v>0.02</v>
      </c>
      <c r="C7" s="1">
        <f>$B$3+NPV(B7,$C$3:$F$3)</f>
        <v>-4.9481101891874459</v>
      </c>
      <c r="D7">
        <v>0</v>
      </c>
    </row>
    <row r="8" spans="2:6">
      <c r="B8" s="7">
        <f>0.01+B7</f>
        <v>0.03</v>
      </c>
      <c r="C8" s="1">
        <f t="shared" ref="C8:C21" si="0">$B$3+NPV(B8,$C$3:$F$3)</f>
        <v>-3.0782545362750398</v>
      </c>
      <c r="D8">
        <v>0</v>
      </c>
    </row>
    <row r="9" spans="2:6">
      <c r="B9" s="7">
        <f t="shared" ref="B9:B21" si="1">0.01+B8</f>
        <v>0.04</v>
      </c>
      <c r="C9" s="1">
        <f t="shared" si="0"/>
        <v>-1.6006529883408689</v>
      </c>
      <c r="D9">
        <v>0</v>
      </c>
    </row>
    <row r="10" spans="2:6">
      <c r="B10" s="7">
        <f t="shared" si="1"/>
        <v>0.05</v>
      </c>
      <c r="C10" s="1">
        <f t="shared" si="0"/>
        <v>-0.48467459546179725</v>
      </c>
      <c r="D10">
        <v>0</v>
      </c>
    </row>
    <row r="11" spans="2:6">
      <c r="B11" s="7">
        <f t="shared" si="1"/>
        <v>6.0000000000000005E-2</v>
      </c>
      <c r="C11" s="1">
        <f t="shared" si="0"/>
        <v>0.29798436876041023</v>
      </c>
      <c r="D11">
        <v>0</v>
      </c>
    </row>
    <row r="12" spans="2:6">
      <c r="B12" s="7">
        <f t="shared" si="1"/>
        <v>7.0000000000000007E-2</v>
      </c>
      <c r="C12" s="1">
        <f t="shared" si="0"/>
        <v>0.77348831722491695</v>
      </c>
      <c r="D12">
        <v>0</v>
      </c>
    </row>
    <row r="13" spans="2:6">
      <c r="B13" s="7">
        <f t="shared" si="1"/>
        <v>0.08</v>
      </c>
      <c r="C13" s="1">
        <f t="shared" si="0"/>
        <v>0.96603385888562343</v>
      </c>
      <c r="D13">
        <v>0</v>
      </c>
    </row>
    <row r="14" spans="2:6">
      <c r="B14" s="7">
        <f>0.01+B13</f>
        <v>0.09</v>
      </c>
      <c r="C14" s="1">
        <f t="shared" si="0"/>
        <v>0.89800645674307589</v>
      </c>
      <c r="D14">
        <v>0</v>
      </c>
    </row>
    <row r="15" spans="2:6">
      <c r="B15" s="7">
        <f t="shared" si="1"/>
        <v>9.9999999999999992E-2</v>
      </c>
      <c r="C15" s="1">
        <f t="shared" si="0"/>
        <v>0.59012362543546715</v>
      </c>
      <c r="D15">
        <v>0</v>
      </c>
    </row>
    <row r="16" spans="2:6">
      <c r="B16" s="7">
        <f t="shared" si="1"/>
        <v>0.10999999999999999</v>
      </c>
      <c r="C16" s="1">
        <f t="shared" si="0"/>
        <v>6.1565919066936203E-2</v>
      </c>
      <c r="D16">
        <v>0</v>
      </c>
    </row>
    <row r="17" spans="2:4">
      <c r="B17" s="7">
        <f t="shared" si="1"/>
        <v>0.11999999999999998</v>
      </c>
      <c r="C17" s="1">
        <f t="shared" si="0"/>
        <v>-0.66990316534776184</v>
      </c>
      <c r="D17">
        <v>0</v>
      </c>
    </row>
    <row r="18" spans="2:4">
      <c r="B18" s="7">
        <f t="shared" si="1"/>
        <v>0.12999999999999998</v>
      </c>
      <c r="C18" s="1">
        <f t="shared" si="0"/>
        <v>-1.5878273552676205</v>
      </c>
      <c r="D18">
        <v>0</v>
      </c>
    </row>
    <row r="19" spans="2:4">
      <c r="B19" s="7">
        <f t="shared" si="1"/>
        <v>0.13999999999999999</v>
      </c>
      <c r="C19" s="1">
        <f t="shared" si="0"/>
        <v>-2.6769569271545492</v>
      </c>
      <c r="D19">
        <v>0</v>
      </c>
    </row>
    <row r="20" spans="2:4">
      <c r="B20" s="7">
        <f>0.01+B19</f>
        <v>0.15</v>
      </c>
      <c r="C20" s="1">
        <f t="shared" si="0"/>
        <v>-3.9231563637923728</v>
      </c>
      <c r="D20">
        <v>0</v>
      </c>
    </row>
    <row r="21" spans="2:4">
      <c r="B21" s="7">
        <f t="shared" si="1"/>
        <v>0.16</v>
      </c>
      <c r="C21" s="1">
        <f t="shared" si="0"/>
        <v>-5.3133195999894269</v>
      </c>
      <c r="D21">
        <v>0</v>
      </c>
    </row>
  </sheetData>
  <phoneticPr fontId="2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Present Value</vt:lpstr>
      <vt:lpstr>Car Loan</vt:lpstr>
      <vt:lpstr>IRR</vt:lpstr>
    </vt:vector>
  </TitlesOfParts>
  <Company>Kellogg School of Management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Mitchell A. Petersen</dc:creator>
  <cp:lastModifiedBy>petersen</cp:lastModifiedBy>
  <dcterms:created xsi:type="dcterms:W3CDTF">2004-02-12T03:01:15Z</dcterms:created>
  <dcterms:modified xsi:type="dcterms:W3CDTF">2011-10-01T22:05:43Z</dcterms:modified>
</cp:coreProperties>
</file>